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2026 Land Analysis Reports\"/>
    </mc:Choice>
  </mc:AlternateContent>
  <xr:revisionPtr revIDLastSave="0" documentId="8_{2695645C-7282-4AD3-9BB7-7585C2F11693}" xr6:coauthVersionLast="47" xr6:coauthVersionMax="47" xr10:uidLastSave="{00000000-0000-0000-0000-000000000000}"/>
  <bookViews>
    <workbookView xWindow="28680" yWindow="-120" windowWidth="29040" windowHeight="15720" xr2:uid="{EDE69A5D-90B2-4EC1-8996-650A1696B2B9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0" i="2" l="1"/>
  <c r="O10" i="2"/>
  <c r="M10" i="2"/>
  <c r="L10" i="2"/>
  <c r="J10" i="2"/>
  <c r="H10" i="2"/>
  <c r="G10" i="2"/>
  <c r="D10" i="2"/>
  <c r="I19" i="2"/>
  <c r="K19" i="2"/>
  <c r="Q19" i="2" s="1"/>
  <c r="I18" i="2"/>
  <c r="K18" i="2"/>
  <c r="Q18" i="2" s="1"/>
  <c r="I4" i="2"/>
  <c r="K4" i="2"/>
  <c r="Q4" i="2" s="1"/>
  <c r="I21" i="2"/>
  <c r="K21" i="2"/>
  <c r="Q21" i="2" s="1"/>
  <c r="I20" i="2"/>
  <c r="K20" i="2"/>
  <c r="S20" i="2" s="1"/>
  <c r="R20" i="2"/>
  <c r="I7" i="2"/>
  <c r="K7" i="2"/>
  <c r="Q7" i="2" s="1"/>
  <c r="I16" i="2"/>
  <c r="K16" i="2"/>
  <c r="R16" i="2" s="1"/>
  <c r="Q16" i="2"/>
  <c r="I17" i="2"/>
  <c r="K17" i="2"/>
  <c r="S17" i="2" s="1"/>
  <c r="Q17" i="2"/>
  <c r="Q20" i="2" l="1"/>
  <c r="S4" i="2"/>
  <c r="R4" i="2"/>
  <c r="K10" i="2"/>
  <c r="R17" i="2"/>
  <c r="S16" i="2"/>
  <c r="S18" i="2"/>
  <c r="R18" i="2"/>
  <c r="S19" i="2"/>
  <c r="S21" i="2"/>
  <c r="R21" i="2"/>
  <c r="S7" i="2"/>
  <c r="R7" i="2"/>
  <c r="R19" i="2"/>
  <c r="I11" i="2" l="1"/>
  <c r="M12" i="2"/>
  <c r="P12" i="2"/>
  <c r="S12" i="2"/>
  <c r="I12" i="2"/>
</calcChain>
</file>

<file path=xl/sharedStrings.xml><?xml version="1.0" encoding="utf-8"?>
<sst xmlns="http://schemas.openxmlformats.org/spreadsheetml/2006/main" count="126" uniqueCount="76">
  <si>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</si>
  <si>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</si>
  <si>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</si>
  <si>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</si>
  <si>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</si>
  <si>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</si>
  <si>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</si>
  <si>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</si>
  <si>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</si>
  <si>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</si>
  <si>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</si>
  <si>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</si>
  <si>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</si>
  <si>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</si>
  <si>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</si>
  <si>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</si>
  <si>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</si>
  <si>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</si>
  <si>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</si>
  <si>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</si>
  <si>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</si>
  <si>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</si>
  <si>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</si>
  <si>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</si>
  <si>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Gravel</t>
  </si>
  <si>
    <t>Paved</t>
  </si>
  <si>
    <t>Inspected Date</t>
  </si>
  <si>
    <t>Use Code</t>
  </si>
  <si>
    <t>Class</t>
  </si>
  <si>
    <t>Rate Group 1</t>
  </si>
  <si>
    <t>Rate Group 2</t>
  </si>
  <si>
    <t>Rate Group 3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</si>
  <si>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</si>
  <si>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</si>
  <si>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</si>
  <si>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</si>
  <si>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</si>
  <si>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</si>
  <si>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</si>
  <si>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</si>
  <si>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</si>
  <si>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</si>
  <si>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</si>
  <si>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</si>
  <si>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003-014-002-0750</t>
  </si>
  <si>
    <t>WD</t>
  </si>
  <si>
    <t>03-ARM'S LENGTH</t>
  </si>
  <si>
    <t>4500</t>
  </si>
  <si>
    <t>L238/P208</t>
  </si>
  <si>
    <t>4500 LAKE SUPERIOR</t>
  </si>
  <si>
    <t>NOT INSPECTED</t>
  </si>
  <si>
    <t>402</t>
  </si>
  <si>
    <t>C-200 SIZE PCL</t>
  </si>
  <si>
    <t>003-014-002-0790</t>
  </si>
  <si>
    <t>L239/P188</t>
  </si>
  <si>
    <t>003-017-016-0400</t>
  </si>
  <si>
    <t>L239/P331</t>
  </si>
  <si>
    <t>003-017-016-0410</t>
  </si>
  <si>
    <t>L239/P691</t>
  </si>
  <si>
    <t>003-017-016-0420</t>
  </si>
  <si>
    <t>L240/P214</t>
  </si>
  <si>
    <t>003-017-017-0300</t>
  </si>
  <si>
    <t>L239/P155</t>
  </si>
  <si>
    <t>003-020-032-0330</t>
  </si>
  <si>
    <t>L235/P124</t>
  </si>
  <si>
    <t xml:space="preserve">SUPERIOR DUNES </t>
  </si>
  <si>
    <t>003-020-032-0465</t>
  </si>
  <si>
    <t>L240/P633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</si>
  <si>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</si>
  <si>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</si>
  <si>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</si>
  <si>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</si>
  <si>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</si>
  <si>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</si>
  <si>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</si>
  <si>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 xml:space="preserve">2026 Lake Superior Vacant Land Analysis.  2026 rate is $542 per ff.  2025 rate was $310 ff.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</si>
</sst>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0" fontId="0" fillId="0" borderId="0" xfId="0" quotePrefix="1"/>
    <xf numFmtId="0" fontId="2" fillId="3" borderId="1" xfId="0" applyFont="1" applyFill="1" applyBorder="1"/>
    <xf numFmtId="0" fontId="2" fillId="3" borderId="1" xfId="0" applyFont="1" applyFill="1" applyBorder="1" applyAlignment="1">
      <alignment horizontal="right"/>
    </xf>
    <xf numFmtId="0" fontId="2" fillId="3" borderId="0" xfId="0" applyFont="1" applyFill="1" applyBorder="1"/>
    <xf numFmtId="0" fontId="2" fillId="3" borderId="0" xfId="0" applyFont="1" applyFill="1" applyBorder="1" applyAlignment="1">
      <alignment horizontal="right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right"/>
    </xf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 applyBorder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 applyBorder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 applyBorder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 applyBorder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 applyBorder="1"/>
    <xf numFmtId="167" fontId="2" fillId="3" borderId="2" xfId="0" applyNumberFormat="1" applyFont="1" applyFill="1" applyBorder="1"/>
    <xf numFmtId="40" fontId="1" fillId="2" borderId="0" xfId="0" applyNumberFormat="1" applyFont="1" applyFill="1" applyAlignment="1">
      <alignment horizontal="center"/>
    </xf>
    <xf numFmtId="40" fontId="0" fillId="0" borderId="0" xfId="0" applyNumberFormat="1"/>
    <xf numFmtId="40" fontId="2" fillId="3" borderId="1" xfId="0" applyNumberFormat="1" applyFont="1" applyFill="1" applyBorder="1"/>
    <xf numFmtId="40" fontId="2" fillId="3" borderId="0" xfId="0" applyNumberFormat="1" applyFont="1" applyFill="1" applyBorder="1"/>
    <xf numFmtId="40" fontId="2" fillId="3" borderId="2" xfId="0" applyNumberFormat="1" applyFont="1" applyFill="1" applyBorder="1"/>
    <xf numFmtId="8" fontId="1" fillId="2" borderId="0" xfId="0" applyNumberFormat="1" applyFont="1" applyFill="1" applyAlignment="1">
      <alignment horizontal="center"/>
    </xf>
    <xf numFmtId="8" fontId="0" fillId="0" borderId="0" xfId="0" applyNumberFormat="1"/>
    <xf numFmtId="8" fontId="2" fillId="3" borderId="1" xfId="0" applyNumberFormat="1" applyFont="1" applyFill="1" applyBorder="1"/>
    <xf numFmtId="8" fontId="2" fillId="3" borderId="0" xfId="0" applyNumberFormat="1" applyFont="1" applyFill="1" applyBorder="1"/>
    <xf numFmtId="8" fontId="2" fillId="3" borderId="2" xfId="0" applyNumberFormat="1" applyFont="1" applyFill="1" applyBorder="1"/>
    <xf numFmtId="168" fontId="2" fillId="3" borderId="2" xfId="0" applyNumberFormat="1" applyFont="1" applyFill="1" applyBorder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9C53A-B5CB-43F1-9F80-6A441914F878}">
  <dimension ref="A1:BL21"/>
  <sheetViews>
    <sheetView tabSelected="1" topLeftCell="E1" workbookViewId="0">
      <selection activeCell="E13" sqref="E13"/>
    </sheetView>
  </sheetViews>
  <sheetFormatPr defaultRowHeight="15" x14ac:dyDescent="0.25"/>
  <cols>
    <col min="1" max="1" width="30.7109375" customWidth="1"/>
    <col min="2" max="2" width="67.7109375" customWidth="1"/>
    <col min="3" max="3" width="16.7109375" style="24" customWidth="1"/>
    <col min="4" max="4" width="17.7109375" style="14" customWidth="1"/>
    <col min="5" max="5" width="8.7109375" customWidth="1"/>
    <col min="6" max="6" width="49.7109375" customWidth="1"/>
    <col min="7" max="8" width="17.7109375" style="14" customWidth="1"/>
    <col min="9" max="9" width="18.7109375" style="19" customWidth="1"/>
    <col min="10" max="10" width="17.7109375" style="14" customWidth="1"/>
    <col min="11" max="11" width="18.7109375" style="14" customWidth="1"/>
    <col min="12" max="12" width="20.7109375" style="14" customWidth="1"/>
    <col min="13" max="13" width="17.7109375" style="29" customWidth="1"/>
    <col min="14" max="14" width="10.7109375" style="33" customWidth="1"/>
    <col min="15" max="15" width="14.7109375" style="38" customWidth="1"/>
    <col min="16" max="16" width="16.7109375" style="38" customWidth="1"/>
    <col min="17" max="17" width="15.7109375" style="14" customWidth="1"/>
    <col min="18" max="18" width="17.7109375" style="14" customWidth="1"/>
    <col min="19" max="19" width="17.7109375" style="43" customWidth="1"/>
    <col min="20" max="20" width="17.7109375" style="38" customWidth="1"/>
    <col min="21" max="21" width="20.7109375" style="4" customWidth="1"/>
    <col min="22" max="22" width="20.7109375" customWidth="1"/>
    <col min="23" max="23" width="40.7109375" customWidth="1"/>
    <col min="24" max="24" width="15.7109375" customWidth="1"/>
    <col min="25" max="27" width="20.7109375" customWidth="1"/>
    <col min="28" max="28" width="13.7109375" customWidth="1"/>
    <col min="29" max="36" width="20.7109375" customWidth="1"/>
    <col min="37" max="37" width="21.7109375" customWidth="1"/>
    <col min="38" max="42" width="20.7109375" customWidth="1"/>
    <col min="43" max="43" width="21.7109375" customWidth="1"/>
    <col min="44" max="44" width="20.7109375" customWidth="1"/>
  </cols>
  <sheetData>
    <row r="1" spans="1:64" x14ac:dyDescent="0.25">
      <c r="A1" s="1" t="s">
        <v>0</v>
      </c>
      <c r="B1" s="1" t="s">
        <v>1</v>
      </c>
      <c r="C1" s="23" t="s">
        <v>2</v>
      </c>
      <c r="D1" s="13" t="s">
        <v>3</v>
      </c>
      <c r="E1" s="1" t="s">
        <v>4</v>
      </c>
      <c r="F1" s="1" t="s">
        <v>5</v>
      </c>
      <c r="G1" s="13" t="s">
        <v>6</v>
      </c>
      <c r="H1" s="13" t="s">
        <v>7</v>
      </c>
      <c r="I1" s="18" t="s">
        <v>8</v>
      </c>
      <c r="J1" s="13" t="s">
        <v>9</v>
      </c>
      <c r="K1" s="13" t="s">
        <v>10</v>
      </c>
      <c r="L1" s="13" t="s">
        <v>11</v>
      </c>
      <c r="M1" s="28" t="s">
        <v>12</v>
      </c>
      <c r="N1" s="32" t="s">
        <v>13</v>
      </c>
      <c r="O1" s="37" t="s">
        <v>14</v>
      </c>
      <c r="P1" s="37" t="s">
        <v>15</v>
      </c>
      <c r="Q1" s="13" t="s">
        <v>16</v>
      </c>
      <c r="R1" s="13" t="s">
        <v>17</v>
      </c>
      <c r="S1" s="42" t="s">
        <v>18</v>
      </c>
      <c r="T1" s="37" t="s">
        <v>19</v>
      </c>
      <c r="U1" s="3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x14ac:dyDescent="0.25">
      <c r="AL2" s="2"/>
      <c r="BC2" s="2"/>
      <c r="BE2" s="2"/>
    </row>
    <row r="4" spans="1:64" x14ac:dyDescent="0.25">
      <c r="A4" t="s">
        <v>55</v>
      </c>
      <c r="C4" s="24">
        <v>45524</v>
      </c>
      <c r="D4" s="14">
        <v>199900</v>
      </c>
      <c r="E4" t="s">
        <v>45</v>
      </c>
      <c r="F4" t="s">
        <v>46</v>
      </c>
      <c r="G4" s="14">
        <v>199900</v>
      </c>
      <c r="H4" s="14">
        <v>58900</v>
      </c>
      <c r="I4" s="19">
        <f>H4/G4*100</f>
        <v>29.464732366183092</v>
      </c>
      <c r="J4" s="14">
        <v>117899</v>
      </c>
      <c r="K4" s="14">
        <f>G4-0</f>
        <v>199900</v>
      </c>
      <c r="L4" s="14">
        <v>117899</v>
      </c>
      <c r="M4" s="29">
        <v>380.32</v>
      </c>
      <c r="N4" s="33">
        <v>0</v>
      </c>
      <c r="O4" s="38">
        <v>0</v>
      </c>
      <c r="P4" s="38">
        <v>0</v>
      </c>
      <c r="Q4" s="14">
        <f>K4/M4</f>
        <v>525.61001262095078</v>
      </c>
      <c r="R4" s="14" t="e">
        <f>K4/O4</f>
        <v>#DIV/0!</v>
      </c>
      <c r="S4" s="43" t="e">
        <f>K4/O4/43560</f>
        <v>#DIV/0!</v>
      </c>
      <c r="T4" s="38">
        <v>380.32</v>
      </c>
      <c r="U4" s="5" t="s">
        <v>47</v>
      </c>
      <c r="V4" t="s">
        <v>56</v>
      </c>
      <c r="X4" t="s">
        <v>49</v>
      </c>
      <c r="Y4">
        <v>0</v>
      </c>
      <c r="Z4">
        <v>0</v>
      </c>
      <c r="AA4" t="s">
        <v>50</v>
      </c>
      <c r="AC4" s="6" t="s">
        <v>51</v>
      </c>
      <c r="AD4" t="s">
        <v>52</v>
      </c>
    </row>
    <row r="7" spans="1:64" x14ac:dyDescent="0.25">
      <c r="A7" t="s">
        <v>61</v>
      </c>
      <c r="C7" s="24">
        <v>45509</v>
      </c>
      <c r="D7" s="14">
        <v>239000</v>
      </c>
      <c r="E7" t="s">
        <v>45</v>
      </c>
      <c r="F7" t="s">
        <v>46</v>
      </c>
      <c r="G7" s="14">
        <v>239000</v>
      </c>
      <c r="H7" s="14">
        <v>66700</v>
      </c>
      <c r="I7" s="19">
        <f>H7/G7*100</f>
        <v>27.907949790794977</v>
      </c>
      <c r="J7" s="14">
        <v>133300</v>
      </c>
      <c r="K7" s="14">
        <f>G7-0</f>
        <v>239000</v>
      </c>
      <c r="L7" s="14">
        <v>133300</v>
      </c>
      <c r="M7" s="29">
        <v>430</v>
      </c>
      <c r="N7" s="33">
        <v>3150.501953</v>
      </c>
      <c r="O7" s="38">
        <v>31.1</v>
      </c>
      <c r="P7" s="38">
        <v>31.1</v>
      </c>
      <c r="Q7" s="14">
        <f>K7/M7</f>
        <v>555.81395348837214</v>
      </c>
      <c r="R7" s="14">
        <f>K7/O7</f>
        <v>7684.8874598070734</v>
      </c>
      <c r="S7" s="43">
        <f>K7/O7/43560</f>
        <v>0.17642074058326615</v>
      </c>
      <c r="T7" s="38">
        <v>430</v>
      </c>
      <c r="U7" s="5" t="s">
        <v>47</v>
      </c>
      <c r="V7" t="s">
        <v>62</v>
      </c>
      <c r="X7" t="s">
        <v>49</v>
      </c>
      <c r="Y7">
        <v>0</v>
      </c>
      <c r="Z7">
        <v>0</v>
      </c>
      <c r="AA7" t="s">
        <v>50</v>
      </c>
      <c r="AC7" s="6" t="s">
        <v>51</v>
      </c>
      <c r="AD7" t="s">
        <v>52</v>
      </c>
    </row>
    <row r="9" spans="1:64" ht="15.75" thickBot="1" x14ac:dyDescent="0.3"/>
    <row r="10" spans="1:64" ht="15.75" thickTop="1" x14ac:dyDescent="0.25">
      <c r="A10" s="7"/>
      <c r="B10" s="7"/>
      <c r="C10" s="25" t="s">
        <v>68</v>
      </c>
      <c r="D10" s="15">
        <f>+SUM(D2:D9)</f>
        <v>438900</v>
      </c>
      <c r="E10" s="7"/>
      <c r="F10" s="7"/>
      <c r="G10" s="15">
        <f>+SUM(G2:G9)</f>
        <v>438900</v>
      </c>
      <c r="H10" s="15">
        <f>+SUM(H2:H9)</f>
        <v>125600</v>
      </c>
      <c r="I10" s="20"/>
      <c r="J10" s="15">
        <f>+SUM(J2:J9)</f>
        <v>251199</v>
      </c>
      <c r="K10" s="15">
        <f>+SUM(K2:K9)</f>
        <v>438900</v>
      </c>
      <c r="L10" s="15">
        <f>+SUM(L2:L9)</f>
        <v>251199</v>
      </c>
      <c r="M10" s="30">
        <f>+SUM(M2:M9)</f>
        <v>810.31999999999994</v>
      </c>
      <c r="N10" s="34"/>
      <c r="O10" s="39">
        <f>+SUM(O2:O9)</f>
        <v>31.1</v>
      </c>
      <c r="P10" s="39">
        <f>+SUM(P2:P9)</f>
        <v>31.1</v>
      </c>
      <c r="Q10" s="15"/>
      <c r="R10" s="15"/>
      <c r="S10" s="44"/>
      <c r="T10" s="39"/>
      <c r="U10" s="8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</row>
    <row r="11" spans="1:64" x14ac:dyDescent="0.25">
      <c r="A11" s="9"/>
      <c r="B11" s="9"/>
      <c r="C11" s="26"/>
      <c r="D11" s="16"/>
      <c r="E11" s="9"/>
      <c r="F11" s="9"/>
      <c r="G11" s="16"/>
      <c r="H11" s="16" t="s">
        <v>69</v>
      </c>
      <c r="I11" s="21">
        <f>H10/G10*100</f>
        <v>28.616997038049668</v>
      </c>
      <c r="J11" s="16"/>
      <c r="K11" s="16"/>
      <c r="L11" s="16" t="s">
        <v>70</v>
      </c>
      <c r="M11" s="31"/>
      <c r="N11" s="35"/>
      <c r="O11" s="40" t="s">
        <v>70</v>
      </c>
      <c r="P11" s="40"/>
      <c r="Q11" s="16"/>
      <c r="R11" s="16" t="s">
        <v>70</v>
      </c>
      <c r="S11" s="45"/>
      <c r="T11" s="40"/>
      <c r="U11" s="10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</row>
    <row r="12" spans="1:64" x14ac:dyDescent="0.25">
      <c r="A12" s="11"/>
      <c r="B12" s="11"/>
      <c r="C12" s="27"/>
      <c r="D12" s="17"/>
      <c r="E12" s="11"/>
      <c r="F12" s="11"/>
      <c r="G12" s="17"/>
      <c r="H12" s="17" t="s">
        <v>71</v>
      </c>
      <c r="I12" s="22">
        <f ca="1">STDEV(I2:I17)</f>
        <v>10.943130255962981</v>
      </c>
      <c r="J12" s="17"/>
      <c r="K12" s="17"/>
      <c r="L12" s="17" t="s">
        <v>72</v>
      </c>
      <c r="M12" s="47">
        <f>K10/M10</f>
        <v>541.63787145818935</v>
      </c>
      <c r="N12" s="36"/>
      <c r="O12" s="41" t="s">
        <v>73</v>
      </c>
      <c r="P12" s="41">
        <f>K10/O10</f>
        <v>14112.540192926044</v>
      </c>
      <c r="Q12" s="17"/>
      <c r="R12" s="17" t="s">
        <v>74</v>
      </c>
      <c r="S12" s="46">
        <f>K10/O10/43560</f>
        <v>0.32397934327194777</v>
      </c>
      <c r="T12" s="41"/>
      <c r="U12" s="12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</row>
    <row r="13" spans="1:64" x14ac:dyDescent="0.25">
      <c r="E13" t="s">
        <v>75</v>
      </c>
    </row>
    <row r="16" spans="1:64" x14ac:dyDescent="0.25">
      <c r="A16" t="s">
        <v>63</v>
      </c>
      <c r="C16" s="24">
        <v>45184</v>
      </c>
      <c r="D16" s="14">
        <v>200000</v>
      </c>
      <c r="E16" t="s">
        <v>45</v>
      </c>
      <c r="F16" t="s">
        <v>46</v>
      </c>
      <c r="G16" s="14">
        <v>200000</v>
      </c>
      <c r="H16" s="14">
        <v>93900</v>
      </c>
      <c r="I16" s="19">
        <f>H16/G16*100</f>
        <v>46.949999999999996</v>
      </c>
      <c r="J16" s="14">
        <v>220948</v>
      </c>
      <c r="K16" s="14">
        <f>G16-0</f>
        <v>200000</v>
      </c>
      <c r="L16" s="14">
        <v>220948</v>
      </c>
      <c r="M16" s="29">
        <v>291.47000000000003</v>
      </c>
      <c r="N16" s="33">
        <v>0</v>
      </c>
      <c r="O16" s="38">
        <v>9.7509999999999994</v>
      </c>
      <c r="P16" s="38">
        <v>9.7509999999999994</v>
      </c>
      <c r="Q16" s="14">
        <f>K16/M16</f>
        <v>686.17696503928357</v>
      </c>
      <c r="R16" s="14">
        <f>K16/O16</f>
        <v>20510.716849553894</v>
      </c>
      <c r="S16" s="43">
        <f>K16/O16/43560</f>
        <v>0.47086126835523173</v>
      </c>
      <c r="T16" s="38">
        <v>291.47000000000003</v>
      </c>
      <c r="U16" s="5" t="s">
        <v>47</v>
      </c>
      <c r="V16" t="s">
        <v>64</v>
      </c>
      <c r="X16" t="s">
        <v>49</v>
      </c>
      <c r="Y16">
        <v>0</v>
      </c>
      <c r="Z16">
        <v>1</v>
      </c>
      <c r="AA16" t="s">
        <v>50</v>
      </c>
      <c r="AC16" s="6" t="s">
        <v>51</v>
      </c>
      <c r="AD16" t="s">
        <v>65</v>
      </c>
    </row>
    <row r="17" spans="1:30" x14ac:dyDescent="0.25">
      <c r="A17" t="s">
        <v>66</v>
      </c>
      <c r="C17" s="24">
        <v>45607</v>
      </c>
      <c r="D17" s="14">
        <v>235000</v>
      </c>
      <c r="E17" t="s">
        <v>45</v>
      </c>
      <c r="F17" t="s">
        <v>46</v>
      </c>
      <c r="G17" s="14">
        <v>235000</v>
      </c>
      <c r="H17" s="14">
        <v>84400</v>
      </c>
      <c r="I17" s="19">
        <f>H17/G17*100</f>
        <v>35.914893617021278</v>
      </c>
      <c r="J17" s="14">
        <v>175587</v>
      </c>
      <c r="K17" s="14">
        <f>G17-0</f>
        <v>235000</v>
      </c>
      <c r="L17" s="14">
        <v>175587</v>
      </c>
      <c r="M17" s="29">
        <v>225.35</v>
      </c>
      <c r="N17" s="33">
        <v>0</v>
      </c>
      <c r="O17" s="38">
        <v>10.01</v>
      </c>
      <c r="P17" s="38">
        <v>10.01</v>
      </c>
      <c r="Q17" s="14">
        <f>K17/M17</f>
        <v>1042.8222764588418</v>
      </c>
      <c r="R17" s="14">
        <f>K17/O17</f>
        <v>23476.523476523478</v>
      </c>
      <c r="S17" s="43">
        <f>K17/O17/43560</f>
        <v>0.53894681993855553</v>
      </c>
      <c r="T17" s="38">
        <v>225.35</v>
      </c>
      <c r="U17" s="5" t="s">
        <v>47</v>
      </c>
      <c r="V17" t="s">
        <v>67</v>
      </c>
      <c r="X17" t="s">
        <v>49</v>
      </c>
      <c r="Y17">
        <v>0</v>
      </c>
      <c r="Z17">
        <v>1</v>
      </c>
      <c r="AA17" t="s">
        <v>50</v>
      </c>
      <c r="AC17" s="6" t="s">
        <v>51</v>
      </c>
      <c r="AD17" t="s">
        <v>65</v>
      </c>
    </row>
    <row r="18" spans="1:30" x14ac:dyDescent="0.25">
      <c r="A18" t="s">
        <v>53</v>
      </c>
      <c r="C18" s="24">
        <v>45510</v>
      </c>
      <c r="D18" s="14">
        <v>140000</v>
      </c>
      <c r="E18" t="s">
        <v>45</v>
      </c>
      <c r="F18" t="s">
        <v>46</v>
      </c>
      <c r="G18" s="14">
        <v>140000</v>
      </c>
      <c r="H18" s="14">
        <v>17100</v>
      </c>
      <c r="I18" s="19">
        <f>H18/G18*100</f>
        <v>12.214285714285714</v>
      </c>
      <c r="J18" s="14">
        <v>34100</v>
      </c>
      <c r="K18" s="14">
        <f>G18-0</f>
        <v>140000</v>
      </c>
      <c r="L18" s="14">
        <v>34100</v>
      </c>
      <c r="M18" s="29">
        <v>110</v>
      </c>
      <c r="N18" s="33">
        <v>2100</v>
      </c>
      <c r="O18" s="38">
        <v>5.3029999999999999</v>
      </c>
      <c r="P18" s="38">
        <v>5.3029999999999999</v>
      </c>
      <c r="Q18" s="14">
        <f>K18/M18</f>
        <v>1272.7272727272727</v>
      </c>
      <c r="R18" s="14">
        <f>K18/O18</f>
        <v>26400.150858004905</v>
      </c>
      <c r="S18" s="43">
        <f>K18/O18/43560</f>
        <v>0.60606406928385914</v>
      </c>
      <c r="T18" s="38">
        <v>110</v>
      </c>
      <c r="U18" s="5" t="s">
        <v>47</v>
      </c>
      <c r="V18" t="s">
        <v>54</v>
      </c>
      <c r="X18" t="s">
        <v>49</v>
      </c>
      <c r="Y18">
        <v>0</v>
      </c>
      <c r="Z18">
        <v>0</v>
      </c>
      <c r="AA18" t="s">
        <v>50</v>
      </c>
      <c r="AC18" s="6" t="s">
        <v>51</v>
      </c>
      <c r="AD18" t="s">
        <v>52</v>
      </c>
    </row>
    <row r="19" spans="1:30" x14ac:dyDescent="0.25">
      <c r="A19" t="s">
        <v>44</v>
      </c>
      <c r="C19" s="24">
        <v>45428</v>
      </c>
      <c r="D19" s="14">
        <v>99000</v>
      </c>
      <c r="E19" t="s">
        <v>45</v>
      </c>
      <c r="F19" t="s">
        <v>46</v>
      </c>
      <c r="G19" s="14">
        <v>99000</v>
      </c>
      <c r="H19" s="14">
        <v>17100</v>
      </c>
      <c r="I19" s="19">
        <f>H19/G19*100</f>
        <v>17.272727272727273</v>
      </c>
      <c r="J19" s="14">
        <v>34100</v>
      </c>
      <c r="K19" s="14">
        <f>G19-0</f>
        <v>99000</v>
      </c>
      <c r="L19" s="14">
        <v>34100</v>
      </c>
      <c r="M19" s="29">
        <v>110</v>
      </c>
      <c r="N19" s="33">
        <v>2160</v>
      </c>
      <c r="O19" s="38">
        <v>5.4550000000000001</v>
      </c>
      <c r="P19" s="38">
        <v>5.4550000000000001</v>
      </c>
      <c r="Q19" s="14">
        <f>K19/M19</f>
        <v>900</v>
      </c>
      <c r="R19" s="14">
        <f>K19/O19</f>
        <v>18148.487626031165</v>
      </c>
      <c r="S19" s="43">
        <f>K19/O19/43560</f>
        <v>0.41663194733772185</v>
      </c>
      <c r="T19" s="38">
        <v>110</v>
      </c>
      <c r="U19" s="5" t="s">
        <v>47</v>
      </c>
      <c r="V19" t="s">
        <v>48</v>
      </c>
      <c r="X19" t="s">
        <v>49</v>
      </c>
      <c r="Y19">
        <v>0</v>
      </c>
      <c r="Z19">
        <v>0</v>
      </c>
      <c r="AA19" t="s">
        <v>50</v>
      </c>
      <c r="AC19" s="6" t="s">
        <v>51</v>
      </c>
      <c r="AD19" t="s">
        <v>52</v>
      </c>
    </row>
    <row r="20" spans="1:30" x14ac:dyDescent="0.25">
      <c r="A20" t="s">
        <v>59</v>
      </c>
      <c r="C20" s="24">
        <v>45572</v>
      </c>
      <c r="D20" s="14">
        <v>239900</v>
      </c>
      <c r="E20" t="s">
        <v>45</v>
      </c>
      <c r="F20" t="s">
        <v>46</v>
      </c>
      <c r="G20" s="14">
        <v>239900</v>
      </c>
      <c r="H20" s="14">
        <v>50600</v>
      </c>
      <c r="I20" s="19">
        <f>H20/G20*100</f>
        <v>21.092121717382241</v>
      </c>
      <c r="J20" s="14">
        <v>101289</v>
      </c>
      <c r="K20" s="14">
        <f>G20-0</f>
        <v>239900</v>
      </c>
      <c r="L20" s="14">
        <v>101289</v>
      </c>
      <c r="M20" s="29">
        <v>326.74</v>
      </c>
      <c r="N20" s="33">
        <v>0</v>
      </c>
      <c r="O20" s="38">
        <v>0</v>
      </c>
      <c r="P20" s="38">
        <v>0</v>
      </c>
      <c r="Q20" s="14">
        <f>K20/M20</f>
        <v>734.2229295464283</v>
      </c>
      <c r="R20" s="14" t="e">
        <f>K20/O20</f>
        <v>#DIV/0!</v>
      </c>
      <c r="S20" s="43" t="e">
        <f>K20/O20/43560</f>
        <v>#DIV/0!</v>
      </c>
      <c r="T20" s="38">
        <v>326.74</v>
      </c>
      <c r="U20" s="5" t="s">
        <v>47</v>
      </c>
      <c r="V20" t="s">
        <v>60</v>
      </c>
      <c r="X20" t="s">
        <v>49</v>
      </c>
      <c r="Y20">
        <v>0</v>
      </c>
      <c r="Z20">
        <v>0</v>
      </c>
      <c r="AA20" t="s">
        <v>50</v>
      </c>
      <c r="AC20" s="6" t="s">
        <v>51</v>
      </c>
      <c r="AD20" t="s">
        <v>52</v>
      </c>
    </row>
    <row r="21" spans="1:30" x14ac:dyDescent="0.25">
      <c r="A21" t="s">
        <v>57</v>
      </c>
      <c r="C21" s="24">
        <v>45541</v>
      </c>
      <c r="D21" s="14">
        <v>239900</v>
      </c>
      <c r="E21" t="s">
        <v>45</v>
      </c>
      <c r="F21" t="s">
        <v>46</v>
      </c>
      <c r="G21" s="14">
        <v>239900</v>
      </c>
      <c r="H21" s="14">
        <v>59000</v>
      </c>
      <c r="I21" s="19">
        <f>H21/G21*100</f>
        <v>24.593580658607753</v>
      </c>
      <c r="J21" s="14">
        <v>118091</v>
      </c>
      <c r="K21" s="14">
        <f>G21-0</f>
        <v>239900</v>
      </c>
      <c r="L21" s="14">
        <v>118091</v>
      </c>
      <c r="M21" s="29">
        <v>380.94</v>
      </c>
      <c r="N21" s="33">
        <v>0</v>
      </c>
      <c r="O21" s="38">
        <v>0</v>
      </c>
      <c r="P21" s="38">
        <v>0</v>
      </c>
      <c r="Q21" s="14">
        <f>K21/M21</f>
        <v>629.75796713393186</v>
      </c>
      <c r="R21" s="14" t="e">
        <f>K21/O21</f>
        <v>#DIV/0!</v>
      </c>
      <c r="S21" s="43" t="e">
        <f>K21/O21/43560</f>
        <v>#DIV/0!</v>
      </c>
      <c r="T21" s="38">
        <v>380.94</v>
      </c>
      <c r="U21" s="5" t="s">
        <v>47</v>
      </c>
      <c r="V21" t="s">
        <v>58</v>
      </c>
      <c r="X21" t="s">
        <v>49</v>
      </c>
      <c r="Y21">
        <v>0</v>
      </c>
      <c r="Z21">
        <v>0</v>
      </c>
      <c r="AA21" t="s">
        <v>50</v>
      </c>
      <c r="AC21" s="6" t="s">
        <v>51</v>
      </c>
      <c r="AD21" t="s">
        <v>52</v>
      </c>
    </row>
  </sheetData>
  <conditionalFormatting sqref="AE8:AR9 AE2:AR3 A7:AR7 A4:AR4 AE5:AR6 A16:AD21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967CD-BF55-4EA2-8EB3-2D0FD595509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2026-02-12T21:19:32Z</dcterms:created>
  <dcterms:modified xsi:type="dcterms:W3CDTF">2026-02-12T21:30:25Z</dcterms:modified>
</cp:coreProperties>
</file>